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dcaird/Documents/Folders/Cotton/"/>
    </mc:Choice>
  </mc:AlternateContent>
  <xr:revisionPtr revIDLastSave="0" documentId="13_ncr:1_{930B135E-C401-2544-A04D-FD7743A6336B}" xr6:coauthVersionLast="36" xr6:coauthVersionMax="36" xr10:uidLastSave="{00000000-0000-0000-0000-000000000000}"/>
  <bookViews>
    <workbookView xWindow="1860" yWindow="440" windowWidth="23920" windowHeight="14300" tabRatio="500" xr2:uid="{00000000-000D-0000-FFFF-FFFF00000000}"/>
  </bookViews>
  <sheets>
    <sheet name="Sheet1" sheetId="1" r:id="rId1"/>
  </sheets>
  <definedNames>
    <definedName name="_xlnm.Print_Area" localSheetId="0">Sheet1!$A$1:$H$96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B18" i="1" l="1"/>
  <c r="G87" i="1"/>
  <c r="G85" i="1"/>
  <c r="G83" i="1"/>
  <c r="G77" i="1"/>
  <c r="G92" i="1"/>
  <c r="G93" i="1"/>
  <c r="G95" i="1"/>
  <c r="H95" i="1"/>
  <c r="G81" i="1"/>
  <c r="F5" i="1"/>
  <c r="B75" i="1"/>
  <c r="B65" i="1" l="1"/>
  <c r="B70" i="1" s="1"/>
</calcChain>
</file>

<file path=xl/sharedStrings.xml><?xml version="1.0" encoding="utf-8"?>
<sst xmlns="http://schemas.openxmlformats.org/spreadsheetml/2006/main" count="209" uniqueCount="126">
  <si>
    <t xml:space="preserve"> ACCOUNT </t>
  </si>
  <si>
    <t>STATEMENT DATE</t>
  </si>
  <si>
    <t xml:space="preserve"> AMOUNT </t>
  </si>
  <si>
    <t xml:space="preserve"> Barclays </t>
  </si>
  <si>
    <t xml:space="preserve"> TOTAL </t>
  </si>
  <si>
    <t xml:space="preserve"> INCOME </t>
  </si>
  <si>
    <t xml:space="preserve"> DATE </t>
  </si>
  <si>
    <t>FROM</t>
  </si>
  <si>
    <t xml:space="preserve"> REASON </t>
  </si>
  <si>
    <t xml:space="preserve"> CLEARED </t>
  </si>
  <si>
    <t xml:space="preserve"> EXPENDITURE </t>
  </si>
  <si>
    <t xml:space="preserve"> VAT </t>
  </si>
  <si>
    <t>CHEQUE NO</t>
  </si>
  <si>
    <t xml:space="preserve"> PAYEE </t>
  </si>
  <si>
    <t xml:space="preserve"> PURPOSE </t>
  </si>
  <si>
    <t>TOTAL</t>
  </si>
  <si>
    <t>Current</t>
  </si>
  <si>
    <t>Savings</t>
  </si>
  <si>
    <t>Opening Balances</t>
  </si>
  <si>
    <t>BALANCE</t>
  </si>
  <si>
    <t>Uncleared cheques</t>
  </si>
  <si>
    <t>Cash Balance</t>
  </si>
  <si>
    <t>Precept</t>
  </si>
  <si>
    <t>SALC</t>
  </si>
  <si>
    <t xml:space="preserve"> Barclays Reserve </t>
  </si>
  <si>
    <t>Mid Suffolk</t>
  </si>
  <si>
    <t>HMRC</t>
  </si>
  <si>
    <t>PAYE</t>
  </si>
  <si>
    <t>Subscription</t>
  </si>
  <si>
    <t>Rod Caird</t>
  </si>
  <si>
    <t>Clerk pay</t>
  </si>
  <si>
    <t>Bin emptying</t>
  </si>
  <si>
    <t>x</t>
  </si>
  <si>
    <t>March 31, 2018</t>
  </si>
  <si>
    <t>April 9, 2018</t>
  </si>
  <si>
    <t>April 16, 2018</t>
  </si>
  <si>
    <t>CIL payment</t>
  </si>
  <si>
    <t>April 30, 2018</t>
  </si>
  <si>
    <t>Cheques cleared from 2017/18</t>
  </si>
  <si>
    <t xml:space="preserve"> Expenditure </t>
  </si>
  <si>
    <t xml:space="preserve"> Actual </t>
  </si>
  <si>
    <t xml:space="preserve"> Budget </t>
  </si>
  <si>
    <t xml:space="preserve"> Clerk Pay (inc tax) </t>
  </si>
  <si>
    <t xml:space="preserve"> Admin </t>
  </si>
  <si>
    <t>Clerk Expenses</t>
  </si>
  <si>
    <t>Other purchases</t>
  </si>
  <si>
    <t>Insurance</t>
  </si>
  <si>
    <t>Ground maintenance</t>
  </si>
  <si>
    <t>Donations</t>
  </si>
  <si>
    <t>Contingencies</t>
  </si>
  <si>
    <t>Audit</t>
  </si>
  <si>
    <t>Newsletter</t>
  </si>
  <si>
    <t>Speedwatch</t>
  </si>
  <si>
    <t>MSDC</t>
  </si>
  <si>
    <t>Meadow</t>
  </si>
  <si>
    <t>Accountancy</t>
  </si>
  <si>
    <t>May 2, 2018</t>
  </si>
  <si>
    <t>Polstead Press</t>
  </si>
  <si>
    <t>May 31, 2018</t>
  </si>
  <si>
    <t>Gem Conservation</t>
  </si>
  <si>
    <t>War memorial survey</t>
  </si>
  <si>
    <t>July 2, 2018</t>
  </si>
  <si>
    <t>ICO</t>
  </si>
  <si>
    <t>Information Commissioner</t>
  </si>
  <si>
    <t>J Lawes Ltd</t>
  </si>
  <si>
    <t>Materials</t>
  </si>
  <si>
    <t xml:space="preserve">SALC </t>
  </si>
  <si>
    <t>June 4, 2018</t>
  </si>
  <si>
    <t>Barclays</t>
  </si>
  <si>
    <t>Bank interest</t>
  </si>
  <si>
    <t>Aug 31, 2018</t>
  </si>
  <si>
    <t>Sept 10, 2018</t>
  </si>
  <si>
    <t>Ladywell Accountancy</t>
  </si>
  <si>
    <t>Payroll</t>
  </si>
  <si>
    <t>Zurich Insurance</t>
  </si>
  <si>
    <t>Meadow insurance</t>
  </si>
  <si>
    <t>CAS Insurance</t>
  </si>
  <si>
    <t>PC insurance</t>
  </si>
  <si>
    <t>Sept 3, 2018</t>
  </si>
  <si>
    <t>Sept 13, 2018</t>
  </si>
  <si>
    <t>A. J. Collins</t>
  </si>
  <si>
    <t>Mowing</t>
  </si>
  <si>
    <t>Sept 28, 2018</t>
  </si>
  <si>
    <t>IWM</t>
  </si>
  <si>
    <t>Film rental</t>
  </si>
  <si>
    <t>Oct 23, 2018</t>
  </si>
  <si>
    <t>Carters Meadow</t>
  </si>
  <si>
    <t>Reimburse re WWI catering</t>
  </si>
  <si>
    <t>WWI Tickets</t>
  </si>
  <si>
    <t>Oct 24, 2018</t>
  </si>
  <si>
    <t>Chipper Tech</t>
  </si>
  <si>
    <t>Memorial repairs</t>
  </si>
  <si>
    <t>Nov 5, 2018</t>
  </si>
  <si>
    <t>British Legion</t>
  </si>
  <si>
    <t>Wreath re WWI</t>
  </si>
  <si>
    <t>Nov 21, 2018</t>
  </si>
  <si>
    <t>Reimburse re WWI wreath</t>
  </si>
  <si>
    <t>WWI event</t>
  </si>
  <si>
    <t>Jane de Beer</t>
  </si>
  <si>
    <t>WWI expenses</t>
  </si>
  <si>
    <t>David Williams</t>
  </si>
  <si>
    <t>Quarterly</t>
  </si>
  <si>
    <t>Quentin Bretherton</t>
  </si>
  <si>
    <t>Dec 12, 2018</t>
  </si>
  <si>
    <t>B&amp;R Bodyworks</t>
  </si>
  <si>
    <t>John Telford Taylor</t>
  </si>
  <si>
    <t>Nov 26, 2018</t>
  </si>
  <si>
    <t>P Gibbs</t>
  </si>
  <si>
    <t>Resident Donation</t>
  </si>
  <si>
    <t>Feb 11, 2019</t>
  </si>
  <si>
    <t>CAS</t>
  </si>
  <si>
    <t>Web hosting</t>
  </si>
  <si>
    <t>Grit</t>
  </si>
  <si>
    <t>Office furniture Online</t>
  </si>
  <si>
    <t>Screen for VH</t>
  </si>
  <si>
    <t>Feb 26, 2019</t>
  </si>
  <si>
    <t>Election briefing</t>
  </si>
  <si>
    <t>March 17, 2019</t>
  </si>
  <si>
    <t>March 18, 2019</t>
  </si>
  <si>
    <t>Locality Grant</t>
  </si>
  <si>
    <t>Feb 27, 2019</t>
  </si>
  <si>
    <t>VAT refund</t>
  </si>
  <si>
    <t>March 4, 2019</t>
  </si>
  <si>
    <t>Storage costs</t>
  </si>
  <si>
    <t xml:space="preserve"> BALANCE per bank statements March 31, 2019</t>
  </si>
  <si>
    <t>COTTON PC BANK RECONCILIATION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</si>
</sst>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5" x14ac:knownFonts="1">
    <font>
      <sz val="12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rgb="FF000000"/>
      <name val="Times New Roman"/>
      <family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4"/>
      <color rgb="FFFF0000"/>
      <name val="Arial"/>
      <family val="2"/>
    </font>
    <font>
      <sz val="14"/>
      <color rgb="FFFF0000"/>
      <name val="Arial"/>
      <family val="2"/>
    </font>
    <font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164" fontId="1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0" fillId="0" borderId="1" xfId="0" applyBorder="1"/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/>
    <xf numFmtId="164" fontId="1" fillId="0" borderId="1" xfId="0" applyNumberFormat="1" applyFont="1" applyBorder="1" applyAlignment="1">
      <alignment horizontal="center" wrapText="1"/>
    </xf>
    <xf numFmtId="164" fontId="8" fillId="0" borderId="0" xfId="0" applyNumberFormat="1" applyFont="1" applyAlignment="1">
      <alignment horizontal="right"/>
    </xf>
    <xf numFmtId="164" fontId="9" fillId="0" borderId="0" xfId="0" applyNumberFormat="1" applyFont="1"/>
    <xf numFmtId="164" fontId="10" fillId="0" borderId="0" xfId="0" applyNumberFormat="1" applyFont="1"/>
    <xf numFmtId="164" fontId="1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workbookViewId="0"/>
  </sheetViews>
  <sheetFormatPr baseColWidth="10" defaultRowHeight="16" x14ac:dyDescent="0.2"/>
  <cols>
    <col min="1" max="1" width="31.5" customWidth="1"/>
    <col min="2" max="2" width="21.5" style="23" bestFit="1" customWidth="1"/>
    <col min="3" max="3" width="12" bestFit="1" customWidth="1"/>
    <col min="4" max="4" width="20.33203125" bestFit="1" customWidth="1"/>
    <col min="5" max="5" width="21" customWidth="1"/>
    <col min="6" max="6" width="29.33203125" style="33" customWidth="1"/>
    <col min="7" max="7" width="36.83203125" customWidth="1"/>
    <col min="8" max="8" width="18.6640625" customWidth="1"/>
  </cols>
  <sheetData>
    <row r="1" spans="1:7" s="14" customFormat="1" ht="72" customHeight="1" x14ac:dyDescent="0.2">
      <c r="A1" s="25" t="s">
        <v>125</v>
      </c>
      <c r="B1" s="22"/>
      <c r="C1" s="2"/>
      <c r="D1" s="3" t="s">
        <v>0</v>
      </c>
      <c r="E1" s="4" t="s">
        <v>1</v>
      </c>
      <c r="F1" s="29" t="s">
        <v>2</v>
      </c>
      <c r="G1" s="2"/>
    </row>
    <row r="2" spans="1:7" ht="20" x14ac:dyDescent="0.2">
      <c r="A2" s="5" t="s">
        <v>18</v>
      </c>
      <c r="B2" s="18"/>
      <c r="C2" s="6"/>
      <c r="D2" s="6" t="s">
        <v>3</v>
      </c>
      <c r="E2" s="7" t="s">
        <v>33</v>
      </c>
      <c r="F2" s="30">
        <v>10159.879999999999</v>
      </c>
      <c r="G2" s="6"/>
    </row>
    <row r="3" spans="1:7" ht="40" x14ac:dyDescent="0.2">
      <c r="A3" s="5"/>
      <c r="B3" s="18"/>
      <c r="C3" s="6"/>
      <c r="D3" s="8" t="s">
        <v>24</v>
      </c>
      <c r="E3" s="7" t="s">
        <v>33</v>
      </c>
      <c r="F3" s="30">
        <v>8748.34</v>
      </c>
      <c r="G3" s="6"/>
    </row>
    <row r="4" spans="1:7" ht="20" x14ac:dyDescent="0.2">
      <c r="A4" s="5"/>
      <c r="B4" s="18"/>
      <c r="C4" s="6"/>
      <c r="D4" s="6"/>
      <c r="E4" s="7"/>
      <c r="F4" s="30"/>
      <c r="G4" s="6"/>
    </row>
    <row r="5" spans="1:7" ht="20" x14ac:dyDescent="0.2">
      <c r="A5" s="9"/>
      <c r="B5" s="19"/>
      <c r="C5" s="2"/>
      <c r="D5" s="3" t="s">
        <v>4</v>
      </c>
      <c r="E5" s="10"/>
      <c r="F5" s="29">
        <f>SUM(F2+F3)</f>
        <v>18908.22</v>
      </c>
      <c r="G5" s="2"/>
    </row>
    <row r="6" spans="1:7" ht="20" x14ac:dyDescent="0.2">
      <c r="A6" s="5" t="s">
        <v>5</v>
      </c>
      <c r="B6" s="20" t="s">
        <v>2</v>
      </c>
      <c r="C6" s="6"/>
      <c r="D6" s="11" t="s">
        <v>6</v>
      </c>
      <c r="E6" s="12" t="s">
        <v>7</v>
      </c>
      <c r="F6" s="31" t="s">
        <v>8</v>
      </c>
      <c r="G6" s="11" t="s">
        <v>9</v>
      </c>
    </row>
    <row r="7" spans="1:7" s="24" customFormat="1" ht="20" x14ac:dyDescent="0.2">
      <c r="A7" s="8"/>
      <c r="B7" s="18">
        <v>3000</v>
      </c>
      <c r="C7" s="6"/>
      <c r="D7" s="6" t="s">
        <v>34</v>
      </c>
      <c r="E7" s="7" t="s">
        <v>25</v>
      </c>
      <c r="F7" s="30" t="s">
        <v>22</v>
      </c>
      <c r="G7" s="6" t="s">
        <v>32</v>
      </c>
    </row>
    <row r="8" spans="1:7" ht="20" x14ac:dyDescent="0.2">
      <c r="A8" s="8"/>
      <c r="B8" s="18">
        <v>558.77</v>
      </c>
      <c r="C8" s="6"/>
      <c r="D8" s="6" t="s">
        <v>35</v>
      </c>
      <c r="E8" s="7" t="s">
        <v>25</v>
      </c>
      <c r="F8" s="30" t="s">
        <v>36</v>
      </c>
      <c r="G8" s="6" t="s">
        <v>32</v>
      </c>
    </row>
    <row r="9" spans="1:7" ht="20" x14ac:dyDescent="0.2">
      <c r="A9" s="8"/>
      <c r="B9" s="18">
        <v>4.3600000000000003</v>
      </c>
      <c r="C9" s="6"/>
      <c r="D9" s="6" t="s">
        <v>67</v>
      </c>
      <c r="E9" s="7" t="s">
        <v>68</v>
      </c>
      <c r="F9" s="30" t="s">
        <v>69</v>
      </c>
      <c r="G9" s="6" t="s">
        <v>32</v>
      </c>
    </row>
    <row r="10" spans="1:7" ht="20" x14ac:dyDescent="0.2">
      <c r="A10" s="8"/>
      <c r="B10" s="18">
        <v>3000</v>
      </c>
      <c r="C10" s="6"/>
      <c r="D10" s="6" t="s">
        <v>70</v>
      </c>
      <c r="E10" s="7" t="s">
        <v>25</v>
      </c>
      <c r="F10" s="30" t="s">
        <v>22</v>
      </c>
      <c r="G10" s="6"/>
    </row>
    <row r="11" spans="1:7" ht="20" x14ac:dyDescent="0.2">
      <c r="A11" s="8"/>
      <c r="B11" s="18">
        <v>4.3600000000000003</v>
      </c>
      <c r="C11" s="6"/>
      <c r="D11" s="6" t="s">
        <v>78</v>
      </c>
      <c r="E11" s="7" t="s">
        <v>68</v>
      </c>
      <c r="F11" s="30" t="s">
        <v>69</v>
      </c>
      <c r="G11" s="6"/>
    </row>
    <row r="12" spans="1:7" ht="20" x14ac:dyDescent="0.2">
      <c r="A12" s="8"/>
      <c r="B12" s="18">
        <v>4.37</v>
      </c>
      <c r="C12" s="6"/>
      <c r="D12" s="6" t="s">
        <v>103</v>
      </c>
      <c r="E12" s="7" t="s">
        <v>68</v>
      </c>
      <c r="F12" s="30" t="s">
        <v>69</v>
      </c>
      <c r="G12" s="6"/>
    </row>
    <row r="13" spans="1:7" ht="20" x14ac:dyDescent="0.2">
      <c r="A13" s="8"/>
      <c r="B13" s="18">
        <v>100</v>
      </c>
      <c r="C13" s="6"/>
      <c r="D13" s="6" t="s">
        <v>106</v>
      </c>
      <c r="E13" s="7" t="s">
        <v>107</v>
      </c>
      <c r="F13" s="30" t="s">
        <v>108</v>
      </c>
      <c r="G13" s="6"/>
    </row>
    <row r="14" spans="1:7" ht="21" x14ac:dyDescent="0.2">
      <c r="A14" s="8"/>
      <c r="B14" s="18">
        <v>344.04</v>
      </c>
      <c r="C14" s="6"/>
      <c r="D14" s="39" t="s">
        <v>120</v>
      </c>
      <c r="E14" s="40" t="s">
        <v>26</v>
      </c>
      <c r="F14" s="41" t="s">
        <v>121</v>
      </c>
      <c r="G14" s="6"/>
    </row>
    <row r="15" spans="1:7" ht="21" x14ac:dyDescent="0.2">
      <c r="A15" s="8"/>
      <c r="B15" s="18">
        <v>4.37</v>
      </c>
      <c r="C15" s="6"/>
      <c r="D15" s="39" t="s">
        <v>122</v>
      </c>
      <c r="E15" s="40" t="s">
        <v>68</v>
      </c>
      <c r="F15" s="41" t="s">
        <v>69</v>
      </c>
      <c r="G15" s="6"/>
    </row>
    <row r="16" spans="1:7" ht="21" x14ac:dyDescent="0.2">
      <c r="A16" s="8"/>
      <c r="B16" s="18">
        <v>3000</v>
      </c>
      <c r="C16" s="6"/>
      <c r="D16" s="39" t="s">
        <v>118</v>
      </c>
      <c r="E16" s="40" t="s">
        <v>25</v>
      </c>
      <c r="F16" s="41" t="s">
        <v>119</v>
      </c>
      <c r="G16" s="6"/>
    </row>
    <row r="17" spans="1:7" ht="20" x14ac:dyDescent="0.2">
      <c r="A17" s="8"/>
      <c r="B17" s="18"/>
      <c r="C17" s="6"/>
      <c r="D17" s="6"/>
      <c r="E17" s="7"/>
      <c r="F17" s="30"/>
      <c r="G17" s="6"/>
    </row>
    <row r="18" spans="1:7" ht="21" x14ac:dyDescent="0.2">
      <c r="A18" s="5" t="s">
        <v>4</v>
      </c>
      <c r="B18" s="20">
        <f>SUM(B7+B8+B9+B10+B11+B12+B13+B16+B14+B15)</f>
        <v>10020.270000000002</v>
      </c>
      <c r="C18" s="6"/>
      <c r="D18" s="6"/>
      <c r="E18" s="7"/>
      <c r="F18" s="30"/>
      <c r="G18" s="6"/>
    </row>
    <row r="19" spans="1:7" ht="20" x14ac:dyDescent="0.2">
      <c r="A19" s="9"/>
      <c r="B19" s="19"/>
      <c r="C19" s="2"/>
      <c r="D19" s="2"/>
      <c r="E19" s="10"/>
      <c r="F19" s="32"/>
      <c r="G19" s="2"/>
    </row>
    <row r="20" spans="1:7" ht="20" x14ac:dyDescent="0.2">
      <c r="A20" s="5" t="s">
        <v>10</v>
      </c>
      <c r="B20" s="20" t="s">
        <v>2</v>
      </c>
      <c r="C20" s="11" t="s">
        <v>11</v>
      </c>
      <c r="D20" s="11" t="s">
        <v>6</v>
      </c>
      <c r="E20" s="12" t="s">
        <v>12</v>
      </c>
      <c r="F20" s="31" t="s">
        <v>13</v>
      </c>
      <c r="G20" s="11" t="s">
        <v>14</v>
      </c>
    </row>
    <row r="21" spans="1:7" s="24" customFormat="1" ht="20" x14ac:dyDescent="0.2">
      <c r="A21" s="8"/>
      <c r="B21" s="18"/>
      <c r="C21" s="6"/>
      <c r="D21" s="6"/>
      <c r="E21" s="7"/>
      <c r="F21" s="30"/>
      <c r="G21" s="6"/>
    </row>
    <row r="22" spans="1:7" s="24" customFormat="1" ht="20" x14ac:dyDescent="0.2">
      <c r="A22" s="8"/>
      <c r="B22" s="18">
        <v>251.26</v>
      </c>
      <c r="C22" s="6"/>
      <c r="D22" s="6" t="s">
        <v>37</v>
      </c>
      <c r="E22" s="7">
        <v>631</v>
      </c>
      <c r="F22" s="30" t="s">
        <v>29</v>
      </c>
      <c r="G22" s="6" t="s">
        <v>30</v>
      </c>
    </row>
    <row r="23" spans="1:7" s="24" customFormat="1" ht="20" x14ac:dyDescent="0.2">
      <c r="A23" s="8"/>
      <c r="B23" s="18">
        <v>62.6</v>
      </c>
      <c r="C23" s="6"/>
      <c r="D23" s="6" t="s">
        <v>37</v>
      </c>
      <c r="E23" s="7">
        <v>632</v>
      </c>
      <c r="F23" s="30" t="s">
        <v>26</v>
      </c>
      <c r="G23" s="6" t="s">
        <v>27</v>
      </c>
    </row>
    <row r="24" spans="1:7" s="24" customFormat="1" ht="20" x14ac:dyDescent="0.2">
      <c r="A24" s="8"/>
      <c r="B24" s="18">
        <v>250.81</v>
      </c>
      <c r="C24" s="6"/>
      <c r="D24" s="6" t="s">
        <v>37</v>
      </c>
      <c r="E24" s="7">
        <v>633</v>
      </c>
      <c r="F24" s="30" t="s">
        <v>23</v>
      </c>
      <c r="G24" s="6" t="s">
        <v>28</v>
      </c>
    </row>
    <row r="25" spans="1:7" ht="20" x14ac:dyDescent="0.2">
      <c r="A25" s="8"/>
      <c r="B25" s="18">
        <v>78</v>
      </c>
      <c r="C25" s="6">
        <v>13</v>
      </c>
      <c r="D25" s="6" t="s">
        <v>37</v>
      </c>
      <c r="E25" s="7">
        <v>634</v>
      </c>
      <c r="F25" s="30" t="s">
        <v>25</v>
      </c>
      <c r="G25" s="6" t="s">
        <v>31</v>
      </c>
    </row>
    <row r="26" spans="1:7" ht="20" x14ac:dyDescent="0.2">
      <c r="A26" s="8"/>
      <c r="B26" s="18">
        <v>125</v>
      </c>
      <c r="C26" s="6"/>
      <c r="D26" s="6" t="s">
        <v>56</v>
      </c>
      <c r="E26" s="7">
        <v>635</v>
      </c>
      <c r="F26" s="30" t="s">
        <v>57</v>
      </c>
      <c r="G26" s="6" t="s">
        <v>51</v>
      </c>
    </row>
    <row r="27" spans="1:7" ht="20" x14ac:dyDescent="0.2">
      <c r="A27" s="8"/>
      <c r="B27" s="18">
        <v>336</v>
      </c>
      <c r="C27" s="6">
        <v>56</v>
      </c>
      <c r="D27" s="6" t="s">
        <v>58</v>
      </c>
      <c r="E27" s="7">
        <v>636</v>
      </c>
      <c r="F27" s="30" t="s">
        <v>59</v>
      </c>
      <c r="G27" s="6" t="s">
        <v>60</v>
      </c>
    </row>
    <row r="28" spans="1:7" ht="20" x14ac:dyDescent="0.2">
      <c r="A28" s="8"/>
      <c r="B28" s="18">
        <v>40</v>
      </c>
      <c r="C28" s="6"/>
      <c r="D28" s="6" t="s">
        <v>61</v>
      </c>
      <c r="E28" s="7">
        <v>637</v>
      </c>
      <c r="F28" s="30" t="s">
        <v>62</v>
      </c>
      <c r="G28" s="6" t="s">
        <v>63</v>
      </c>
    </row>
    <row r="29" spans="1:7" ht="20" x14ac:dyDescent="0.2">
      <c r="A29" s="8"/>
      <c r="B29" s="18">
        <v>70.64</v>
      </c>
      <c r="C29" s="6">
        <v>14.13</v>
      </c>
      <c r="D29" s="6" t="s">
        <v>61</v>
      </c>
      <c r="E29" s="7">
        <v>638</v>
      </c>
      <c r="F29" s="30" t="s">
        <v>64</v>
      </c>
      <c r="G29" s="6" t="s">
        <v>65</v>
      </c>
    </row>
    <row r="30" spans="1:7" ht="20" x14ac:dyDescent="0.2">
      <c r="A30" s="8"/>
      <c r="B30" s="18">
        <v>170.46</v>
      </c>
      <c r="C30" s="6">
        <v>28.4</v>
      </c>
      <c r="D30" s="6" t="s">
        <v>61</v>
      </c>
      <c r="E30" s="7">
        <v>639</v>
      </c>
      <c r="F30" s="30" t="s">
        <v>23</v>
      </c>
      <c r="G30" s="6" t="s">
        <v>50</v>
      </c>
    </row>
    <row r="31" spans="1:7" ht="20" x14ac:dyDescent="0.2">
      <c r="A31" s="8"/>
      <c r="B31" s="18">
        <v>266.42</v>
      </c>
      <c r="C31" s="6"/>
      <c r="D31" s="6" t="s">
        <v>61</v>
      </c>
      <c r="E31" s="7">
        <v>640</v>
      </c>
      <c r="F31" s="30" t="s">
        <v>29</v>
      </c>
      <c r="G31" s="6" t="s">
        <v>30</v>
      </c>
    </row>
    <row r="32" spans="1:7" ht="20" x14ac:dyDescent="0.2">
      <c r="A32" s="8"/>
      <c r="B32" s="18">
        <v>35</v>
      </c>
      <c r="C32" s="6"/>
      <c r="D32" s="6" t="s">
        <v>61</v>
      </c>
      <c r="E32" s="7">
        <v>641</v>
      </c>
      <c r="F32" s="30" t="s">
        <v>57</v>
      </c>
      <c r="G32" s="6" t="s">
        <v>51</v>
      </c>
    </row>
    <row r="33" spans="1:7" ht="20" x14ac:dyDescent="0.2">
      <c r="A33" s="8"/>
      <c r="B33" s="18">
        <v>131.4</v>
      </c>
      <c r="C33" s="6"/>
      <c r="D33" s="6" t="s">
        <v>71</v>
      </c>
      <c r="E33" s="7">
        <v>642</v>
      </c>
      <c r="F33" s="30" t="s">
        <v>26</v>
      </c>
      <c r="G33" s="6" t="s">
        <v>27</v>
      </c>
    </row>
    <row r="34" spans="1:7" ht="20" x14ac:dyDescent="0.2">
      <c r="A34" s="8"/>
      <c r="B34" s="18">
        <v>258.64</v>
      </c>
      <c r="C34" s="6"/>
      <c r="D34" s="6" t="s">
        <v>71</v>
      </c>
      <c r="E34" s="7">
        <v>643</v>
      </c>
      <c r="F34" s="30" t="s">
        <v>29</v>
      </c>
      <c r="G34" s="6" t="s">
        <v>30</v>
      </c>
    </row>
    <row r="35" spans="1:7" ht="20" x14ac:dyDescent="0.2">
      <c r="A35" s="8"/>
      <c r="B35" s="18">
        <v>48</v>
      </c>
      <c r="C35" s="6"/>
      <c r="D35" s="6" t="s">
        <v>71</v>
      </c>
      <c r="E35" s="7">
        <v>644</v>
      </c>
      <c r="F35" s="30" t="s">
        <v>72</v>
      </c>
      <c r="G35" s="6" t="s">
        <v>73</v>
      </c>
    </row>
    <row r="36" spans="1:7" ht="20" x14ac:dyDescent="0.2">
      <c r="A36" s="8"/>
      <c r="B36" s="18">
        <v>279.14</v>
      </c>
      <c r="C36" s="6"/>
      <c r="D36" s="6" t="s">
        <v>71</v>
      </c>
      <c r="E36" s="7">
        <v>645</v>
      </c>
      <c r="F36" s="30" t="s">
        <v>74</v>
      </c>
      <c r="G36" s="6" t="s">
        <v>75</v>
      </c>
    </row>
    <row r="37" spans="1:7" ht="20" x14ac:dyDescent="0.2">
      <c r="A37" s="8"/>
      <c r="B37" s="18">
        <v>230.89</v>
      </c>
      <c r="C37" s="6"/>
      <c r="D37" s="6" t="s">
        <v>71</v>
      </c>
      <c r="E37" s="7">
        <v>647</v>
      </c>
      <c r="F37" s="30" t="s">
        <v>76</v>
      </c>
      <c r="G37" s="6" t="s">
        <v>77</v>
      </c>
    </row>
    <row r="38" spans="1:7" ht="20" x14ac:dyDescent="0.2">
      <c r="A38" s="8"/>
      <c r="B38" s="18">
        <v>125</v>
      </c>
      <c r="C38" s="6"/>
      <c r="D38" s="6" t="s">
        <v>71</v>
      </c>
      <c r="E38" s="7">
        <v>648</v>
      </c>
      <c r="F38" s="30" t="s">
        <v>57</v>
      </c>
      <c r="G38" s="6" t="s">
        <v>51</v>
      </c>
    </row>
    <row r="39" spans="1:7" ht="20" x14ac:dyDescent="0.2">
      <c r="A39" s="8"/>
      <c r="B39" s="18">
        <v>1490</v>
      </c>
      <c r="C39" s="6"/>
      <c r="D39" s="6" t="s">
        <v>79</v>
      </c>
      <c r="E39" s="7">
        <v>649</v>
      </c>
      <c r="F39" s="30" t="s">
        <v>80</v>
      </c>
      <c r="G39" s="6" t="s">
        <v>81</v>
      </c>
    </row>
    <row r="40" spans="1:7" ht="20" x14ac:dyDescent="0.2">
      <c r="A40" s="8"/>
      <c r="B40" s="18">
        <v>120</v>
      </c>
      <c r="C40" s="6"/>
      <c r="D40" s="6" t="s">
        <v>82</v>
      </c>
      <c r="E40" s="7">
        <v>650</v>
      </c>
      <c r="F40" s="30" t="s">
        <v>83</v>
      </c>
      <c r="G40" s="6" t="s">
        <v>84</v>
      </c>
    </row>
    <row r="41" spans="1:7" ht="20" x14ac:dyDescent="0.2">
      <c r="A41" s="8"/>
      <c r="B41" s="18">
        <v>295.39</v>
      </c>
      <c r="C41" s="6"/>
      <c r="D41" s="6" t="s">
        <v>85</v>
      </c>
      <c r="E41" s="7">
        <v>651</v>
      </c>
      <c r="F41" s="30" t="s">
        <v>86</v>
      </c>
      <c r="G41" s="6" t="s">
        <v>87</v>
      </c>
    </row>
    <row r="42" spans="1:7" ht="20" x14ac:dyDescent="0.2">
      <c r="A42" s="8"/>
      <c r="B42" s="18">
        <v>107</v>
      </c>
      <c r="C42" s="6">
        <v>12</v>
      </c>
      <c r="D42" s="6" t="s">
        <v>85</v>
      </c>
      <c r="E42" s="7">
        <v>652</v>
      </c>
      <c r="F42" s="30" t="s">
        <v>57</v>
      </c>
      <c r="G42" s="6" t="s">
        <v>88</v>
      </c>
    </row>
    <row r="43" spans="1:7" ht="20" x14ac:dyDescent="0.2">
      <c r="A43" s="8"/>
      <c r="B43" s="18">
        <v>258.83999999999997</v>
      </c>
      <c r="C43" s="6"/>
      <c r="D43" s="6" t="s">
        <v>85</v>
      </c>
      <c r="E43" s="7">
        <v>653</v>
      </c>
      <c r="F43" s="30" t="s">
        <v>29</v>
      </c>
      <c r="G43" s="6" t="s">
        <v>30</v>
      </c>
    </row>
    <row r="44" spans="1:7" ht="20" x14ac:dyDescent="0.2">
      <c r="A44" s="8"/>
      <c r="B44" s="18">
        <v>72</v>
      </c>
      <c r="C44" s="6">
        <v>12</v>
      </c>
      <c r="D44" s="6" t="s">
        <v>89</v>
      </c>
      <c r="E44" s="7">
        <v>654</v>
      </c>
      <c r="F44" s="30" t="s">
        <v>90</v>
      </c>
      <c r="G44" s="6" t="s">
        <v>91</v>
      </c>
    </row>
    <row r="45" spans="1:7" ht="20" x14ac:dyDescent="0.2">
      <c r="A45" s="8"/>
      <c r="B45" s="18">
        <v>17</v>
      </c>
      <c r="C45" s="6"/>
      <c r="D45" s="6" t="s">
        <v>92</v>
      </c>
      <c r="E45" s="7">
        <v>655</v>
      </c>
      <c r="F45" s="30" t="s">
        <v>93</v>
      </c>
      <c r="G45" s="6" t="s">
        <v>94</v>
      </c>
    </row>
    <row r="46" spans="1:7" ht="20" x14ac:dyDescent="0.2">
      <c r="A46" s="8"/>
      <c r="B46" s="18">
        <v>22.98</v>
      </c>
      <c r="C46" s="6"/>
      <c r="D46" s="6" t="s">
        <v>95</v>
      </c>
      <c r="E46" s="7">
        <v>656</v>
      </c>
      <c r="F46" s="30" t="s">
        <v>29</v>
      </c>
      <c r="G46" s="6" t="s">
        <v>96</v>
      </c>
    </row>
    <row r="47" spans="1:7" ht="20" x14ac:dyDescent="0.2">
      <c r="A47" s="8"/>
      <c r="B47" s="18">
        <v>64.599999999999994</v>
      </c>
      <c r="C47" s="6"/>
      <c r="D47" s="6" t="s">
        <v>95</v>
      </c>
      <c r="E47" s="7">
        <v>658</v>
      </c>
      <c r="F47" s="30" t="s">
        <v>26</v>
      </c>
      <c r="G47" s="6" t="s">
        <v>27</v>
      </c>
    </row>
    <row r="48" spans="1:7" ht="20" x14ac:dyDescent="0.2">
      <c r="A48" s="8"/>
      <c r="B48" s="18">
        <v>26.86</v>
      </c>
      <c r="C48" s="6"/>
      <c r="D48" s="6" t="s">
        <v>95</v>
      </c>
      <c r="E48" s="7">
        <v>659</v>
      </c>
      <c r="F48" s="30" t="s">
        <v>98</v>
      </c>
      <c r="G48" s="6" t="s">
        <v>99</v>
      </c>
    </row>
    <row r="49" spans="1:7" ht="20" x14ac:dyDescent="0.2">
      <c r="A49" s="8"/>
      <c r="B49" s="18">
        <v>198</v>
      </c>
      <c r="C49" s="6"/>
      <c r="D49" s="6" t="s">
        <v>95</v>
      </c>
      <c r="E49" s="7">
        <v>660</v>
      </c>
      <c r="F49" s="30" t="s">
        <v>100</v>
      </c>
      <c r="G49" s="6" t="s">
        <v>91</v>
      </c>
    </row>
    <row r="50" spans="1:7" ht="20" x14ac:dyDescent="0.2">
      <c r="A50" s="8"/>
      <c r="B50" s="18">
        <v>125</v>
      </c>
      <c r="C50" s="6"/>
      <c r="D50" s="6" t="s">
        <v>95</v>
      </c>
      <c r="E50" s="7">
        <v>661</v>
      </c>
      <c r="F50" s="30" t="s">
        <v>57</v>
      </c>
      <c r="G50" s="6" t="s">
        <v>101</v>
      </c>
    </row>
    <row r="51" spans="1:7" ht="20" x14ac:dyDescent="0.2">
      <c r="A51" s="8"/>
      <c r="B51" s="18">
        <v>64.5</v>
      </c>
      <c r="C51" s="6"/>
      <c r="D51" s="6" t="s">
        <v>95</v>
      </c>
      <c r="E51" s="7">
        <v>662</v>
      </c>
      <c r="F51" s="30" t="s">
        <v>102</v>
      </c>
      <c r="G51" s="6" t="s">
        <v>99</v>
      </c>
    </row>
    <row r="52" spans="1:7" ht="20" x14ac:dyDescent="0.2">
      <c r="A52" s="8"/>
      <c r="B52" s="18">
        <v>668.4</v>
      </c>
      <c r="C52" s="6">
        <v>111.4</v>
      </c>
      <c r="D52" s="6" t="s">
        <v>103</v>
      </c>
      <c r="E52" s="7">
        <v>663</v>
      </c>
      <c r="F52" s="30" t="s">
        <v>104</v>
      </c>
      <c r="G52" s="6" t="s">
        <v>91</v>
      </c>
    </row>
    <row r="53" spans="1:7" ht="20" x14ac:dyDescent="0.2">
      <c r="A53" s="8"/>
      <c r="B53" s="18">
        <v>258.64</v>
      </c>
      <c r="C53" s="6"/>
      <c r="D53" s="6" t="s">
        <v>103</v>
      </c>
      <c r="E53" s="7">
        <v>664</v>
      </c>
      <c r="F53" s="30" t="s">
        <v>29</v>
      </c>
      <c r="G53" s="6" t="s">
        <v>30</v>
      </c>
    </row>
    <row r="54" spans="1:7" ht="20" x14ac:dyDescent="0.2">
      <c r="A54" s="8"/>
      <c r="B54" s="18">
        <v>25.05</v>
      </c>
      <c r="C54" s="6"/>
      <c r="D54" s="6" t="s">
        <v>103</v>
      </c>
      <c r="E54" s="7">
        <v>665</v>
      </c>
      <c r="F54" s="30" t="s">
        <v>105</v>
      </c>
      <c r="G54" s="6" t="s">
        <v>99</v>
      </c>
    </row>
    <row r="55" spans="1:7" ht="20" x14ac:dyDescent="0.2">
      <c r="A55" s="8"/>
      <c r="B55" s="18">
        <v>60</v>
      </c>
      <c r="C55" s="6">
        <v>10</v>
      </c>
      <c r="D55" s="6" t="s">
        <v>109</v>
      </c>
      <c r="E55" s="7">
        <v>666</v>
      </c>
      <c r="F55" s="30" t="s">
        <v>110</v>
      </c>
      <c r="G55" s="6" t="s">
        <v>111</v>
      </c>
    </row>
    <row r="56" spans="1:7" ht="20" x14ac:dyDescent="0.2">
      <c r="A56" s="8"/>
      <c r="B56" s="18">
        <v>47.62</v>
      </c>
      <c r="C56" s="6">
        <v>7.94</v>
      </c>
      <c r="D56" s="6" t="s">
        <v>109</v>
      </c>
      <c r="E56" s="7">
        <v>667</v>
      </c>
      <c r="F56" s="30" t="s">
        <v>64</v>
      </c>
      <c r="G56" s="6" t="s">
        <v>112</v>
      </c>
    </row>
    <row r="57" spans="1:7" ht="20" x14ac:dyDescent="0.2">
      <c r="A57" s="8"/>
      <c r="B57" s="18">
        <v>672</v>
      </c>
      <c r="C57" s="6">
        <v>112</v>
      </c>
      <c r="D57" s="6" t="s">
        <v>109</v>
      </c>
      <c r="E57" s="7">
        <v>668</v>
      </c>
      <c r="F57" s="30" t="s">
        <v>113</v>
      </c>
      <c r="G57" s="6" t="s">
        <v>114</v>
      </c>
    </row>
    <row r="58" spans="1:7" ht="20" x14ac:dyDescent="0.2">
      <c r="A58" s="8"/>
      <c r="B58" s="18">
        <v>129.4</v>
      </c>
      <c r="C58" s="6"/>
      <c r="D58" s="6" t="s">
        <v>115</v>
      </c>
      <c r="E58" s="7">
        <v>669</v>
      </c>
      <c r="F58" s="30" t="s">
        <v>26</v>
      </c>
      <c r="G58" s="6" t="s">
        <v>27</v>
      </c>
    </row>
    <row r="59" spans="1:7" ht="20" x14ac:dyDescent="0.2">
      <c r="A59" s="8"/>
      <c r="B59" s="18">
        <v>258.83999999999997</v>
      </c>
      <c r="C59" s="6"/>
      <c r="D59" s="6" t="s">
        <v>115</v>
      </c>
      <c r="E59" s="7">
        <v>670</v>
      </c>
      <c r="F59" s="30" t="s">
        <v>29</v>
      </c>
      <c r="G59" s="6" t="s">
        <v>30</v>
      </c>
    </row>
    <row r="60" spans="1:7" ht="20" x14ac:dyDescent="0.2">
      <c r="A60" s="8"/>
      <c r="B60" s="18">
        <v>3.76</v>
      </c>
      <c r="C60" s="6">
        <v>0.63</v>
      </c>
      <c r="D60" s="6" t="s">
        <v>115</v>
      </c>
      <c r="E60" s="7">
        <v>671</v>
      </c>
      <c r="F60" s="30" t="s">
        <v>23</v>
      </c>
      <c r="G60" s="6" t="s">
        <v>116</v>
      </c>
    </row>
    <row r="61" spans="1:7" ht="20" x14ac:dyDescent="0.2">
      <c r="A61" s="8"/>
      <c r="B61" s="18">
        <v>125</v>
      </c>
      <c r="C61" s="6"/>
      <c r="D61" s="6" t="s">
        <v>117</v>
      </c>
      <c r="E61" s="7">
        <v>672</v>
      </c>
      <c r="F61" s="30" t="s">
        <v>57</v>
      </c>
      <c r="G61" s="6" t="s">
        <v>101</v>
      </c>
    </row>
    <row r="62" spans="1:7" ht="20" x14ac:dyDescent="0.2">
      <c r="A62" s="8"/>
      <c r="B62" s="18">
        <v>57.55</v>
      </c>
      <c r="C62" s="6"/>
      <c r="D62" s="6" t="s">
        <v>118</v>
      </c>
      <c r="E62" s="7">
        <v>673</v>
      </c>
      <c r="F62" s="30" t="s">
        <v>29</v>
      </c>
      <c r="G62" s="6" t="s">
        <v>123</v>
      </c>
    </row>
    <row r="63" spans="1:7" ht="20" x14ac:dyDescent="0.2">
      <c r="A63" s="8"/>
      <c r="B63" s="18"/>
      <c r="C63" s="6"/>
      <c r="D63" s="6"/>
      <c r="E63" s="7"/>
      <c r="F63" s="30"/>
      <c r="G63" s="6"/>
    </row>
    <row r="64" spans="1:7" ht="21" x14ac:dyDescent="0.2">
      <c r="A64" s="1" t="s">
        <v>4</v>
      </c>
      <c r="B64" s="19">
        <f>SUM(B21:B62)</f>
        <v>7927.6900000000005</v>
      </c>
      <c r="C64" s="2"/>
      <c r="D64" s="2"/>
      <c r="E64" s="10"/>
      <c r="F64" s="32"/>
      <c r="G64" s="2"/>
    </row>
    <row r="65" spans="1:8" ht="21" x14ac:dyDescent="0.2">
      <c r="A65" s="13" t="s">
        <v>19</v>
      </c>
      <c r="B65" s="20">
        <f>SUM(F5+B18-B64)</f>
        <v>21000.800000000003</v>
      </c>
      <c r="C65" s="6"/>
      <c r="D65" s="6"/>
      <c r="E65" s="7"/>
      <c r="F65" s="30"/>
      <c r="G65" s="6"/>
    </row>
    <row r="66" spans="1:8" ht="20" x14ac:dyDescent="0.2">
      <c r="A66" s="5"/>
      <c r="B66" s="18"/>
      <c r="C66" s="6"/>
      <c r="D66" s="6"/>
      <c r="E66" s="7"/>
      <c r="F66" s="30"/>
      <c r="G66" s="6"/>
    </row>
    <row r="67" spans="1:8" ht="21" x14ac:dyDescent="0.2">
      <c r="A67" s="13" t="s">
        <v>20</v>
      </c>
      <c r="B67" s="26"/>
      <c r="C67" s="6"/>
      <c r="D67" s="6"/>
      <c r="E67" s="7"/>
      <c r="F67" s="30"/>
      <c r="G67" s="6"/>
    </row>
    <row r="68" spans="1:8" ht="42" x14ac:dyDescent="0.2">
      <c r="A68" s="13" t="s">
        <v>38</v>
      </c>
      <c r="B68" s="20">
        <v>461.96</v>
      </c>
      <c r="C68" s="6"/>
      <c r="D68" s="6"/>
      <c r="E68" s="7"/>
      <c r="F68" s="30"/>
      <c r="G68" s="6"/>
    </row>
    <row r="69" spans="1:8" ht="20" x14ac:dyDescent="0.2">
      <c r="A69" s="13"/>
      <c r="B69" s="20"/>
      <c r="C69" s="6"/>
      <c r="D69" s="6"/>
      <c r="E69" s="7"/>
      <c r="F69" s="30"/>
      <c r="G69" s="6"/>
    </row>
    <row r="70" spans="1:8" ht="21" x14ac:dyDescent="0.2">
      <c r="A70" s="13" t="s">
        <v>21</v>
      </c>
      <c r="B70" s="20">
        <f>SUM(B65+B67-B68)</f>
        <v>20538.840000000004</v>
      </c>
      <c r="C70" s="6"/>
      <c r="D70" s="6"/>
      <c r="E70" s="7"/>
      <c r="F70" s="30"/>
      <c r="G70" s="6"/>
    </row>
    <row r="71" spans="1:8" ht="20" x14ac:dyDescent="0.2">
      <c r="A71" s="5"/>
      <c r="B71" s="18"/>
      <c r="C71" s="6"/>
      <c r="D71" s="6"/>
      <c r="E71" s="7"/>
      <c r="F71" s="30"/>
      <c r="G71" s="6"/>
    </row>
    <row r="72" spans="1:8" ht="63" x14ac:dyDescent="0.2">
      <c r="A72" s="5" t="s">
        <v>124</v>
      </c>
      <c r="B72" s="20">
        <v>11773.04</v>
      </c>
      <c r="C72" s="16" t="s">
        <v>16</v>
      </c>
      <c r="D72" s="6"/>
      <c r="E72" s="7"/>
      <c r="F72" s="30"/>
      <c r="G72" s="6"/>
    </row>
    <row r="73" spans="1:8" ht="20" x14ac:dyDescent="0.2">
      <c r="B73" s="21">
        <v>8765.7999999999993</v>
      </c>
      <c r="C73" s="17" t="s">
        <v>17</v>
      </c>
    </row>
    <row r="75" spans="1:8" ht="20" x14ac:dyDescent="0.2">
      <c r="A75" s="15" t="s">
        <v>15</v>
      </c>
      <c r="B75" s="21">
        <f>SUM(B72+B73)</f>
        <v>20538.84</v>
      </c>
    </row>
    <row r="76" spans="1:8" ht="18" x14ac:dyDescent="0.2">
      <c r="F76" s="34" t="s">
        <v>39</v>
      </c>
      <c r="G76" s="27" t="s">
        <v>40</v>
      </c>
      <c r="H76" s="27" t="s">
        <v>41</v>
      </c>
    </row>
    <row r="77" spans="1:8" ht="18" x14ac:dyDescent="0.2">
      <c r="F77" s="35" t="s">
        <v>42</v>
      </c>
      <c r="G77" s="28">
        <f>SUM(B22+B23+B31+B34+B33+B43+B47+B53+B58+B59)</f>
        <v>1940.6399999999996</v>
      </c>
      <c r="H77" s="28">
        <v>2000</v>
      </c>
    </row>
    <row r="78" spans="1:8" ht="18" x14ac:dyDescent="0.2">
      <c r="F78" s="35" t="s">
        <v>43</v>
      </c>
      <c r="G78" s="38">
        <v>60</v>
      </c>
      <c r="H78" s="28">
        <v>35</v>
      </c>
    </row>
    <row r="79" spans="1:8" ht="18" x14ac:dyDescent="0.2">
      <c r="F79" s="35" t="s">
        <v>44</v>
      </c>
      <c r="G79" s="28">
        <v>57.55</v>
      </c>
      <c r="H79" s="28">
        <v>100</v>
      </c>
    </row>
    <row r="80" spans="1:8" ht="18" x14ac:dyDescent="0.2">
      <c r="F80" s="35" t="s">
        <v>45</v>
      </c>
      <c r="G80" s="37">
        <v>672</v>
      </c>
      <c r="H80" s="28">
        <v>200</v>
      </c>
    </row>
    <row r="81" spans="6:8" ht="18" x14ac:dyDescent="0.2">
      <c r="F81" s="35" t="s">
        <v>46</v>
      </c>
      <c r="G81" s="28">
        <f>SUM(B36+B37)</f>
        <v>510.03</v>
      </c>
      <c r="H81" s="28">
        <v>550</v>
      </c>
    </row>
    <row r="82" spans="6:8" ht="18" x14ac:dyDescent="0.2">
      <c r="F82" s="35" t="s">
        <v>47</v>
      </c>
      <c r="G82" s="28">
        <v>1490</v>
      </c>
      <c r="H82" s="28">
        <v>1500</v>
      </c>
    </row>
    <row r="83" spans="6:8" ht="18" x14ac:dyDescent="0.2">
      <c r="F83" s="35" t="s">
        <v>66</v>
      </c>
      <c r="G83" s="28">
        <f>SUM(250.81+B60)</f>
        <v>254.57</v>
      </c>
      <c r="H83" s="28">
        <v>260</v>
      </c>
    </row>
    <row r="84" spans="6:8" ht="18" x14ac:dyDescent="0.2">
      <c r="F84" s="35" t="s">
        <v>48</v>
      </c>
      <c r="G84" s="28"/>
      <c r="H84" s="28">
        <v>500</v>
      </c>
    </row>
    <row r="85" spans="6:8" ht="18" x14ac:dyDescent="0.2">
      <c r="F85" s="35" t="s">
        <v>49</v>
      </c>
      <c r="G85" s="28">
        <f>SUM(40+B56)</f>
        <v>87.62</v>
      </c>
      <c r="H85" s="28">
        <v>250</v>
      </c>
    </row>
    <row r="86" spans="6:8" ht="18" x14ac:dyDescent="0.2">
      <c r="F86" s="35" t="s">
        <v>50</v>
      </c>
      <c r="G86" s="37">
        <v>170.46</v>
      </c>
      <c r="H86" s="28">
        <v>150</v>
      </c>
    </row>
    <row r="87" spans="6:8" ht="18" x14ac:dyDescent="0.2">
      <c r="F87" s="35" t="s">
        <v>51</v>
      </c>
      <c r="G87" s="37">
        <f>SUM(125+B32+B38+B50+B61)</f>
        <v>535</v>
      </c>
      <c r="H87" s="28">
        <v>375</v>
      </c>
    </row>
    <row r="88" spans="6:8" ht="18" x14ac:dyDescent="0.2">
      <c r="F88" s="35" t="s">
        <v>52</v>
      </c>
      <c r="G88" s="28"/>
      <c r="H88" s="28">
        <v>50</v>
      </c>
    </row>
    <row r="89" spans="6:8" ht="18" x14ac:dyDescent="0.2">
      <c r="F89" s="35" t="s">
        <v>53</v>
      </c>
      <c r="G89" s="28">
        <v>78</v>
      </c>
      <c r="H89" s="28">
        <v>80</v>
      </c>
    </row>
    <row r="90" spans="6:8" ht="18" x14ac:dyDescent="0.2">
      <c r="F90" s="35" t="s">
        <v>54</v>
      </c>
      <c r="G90" s="28">
        <v>70.64</v>
      </c>
      <c r="H90" s="28">
        <v>500</v>
      </c>
    </row>
    <row r="91" spans="6:8" ht="18" x14ac:dyDescent="0.2">
      <c r="F91" s="35" t="s">
        <v>55</v>
      </c>
      <c r="G91" s="28">
        <v>48</v>
      </c>
      <c r="H91" s="28">
        <v>48</v>
      </c>
    </row>
    <row r="92" spans="6:8" ht="18" x14ac:dyDescent="0.2">
      <c r="F92" s="35" t="s">
        <v>91</v>
      </c>
      <c r="G92" s="37">
        <f>SUM(B44+B52+B49+B27)</f>
        <v>1274.4000000000001</v>
      </c>
      <c r="H92" s="28"/>
    </row>
    <row r="93" spans="6:8" ht="18" x14ac:dyDescent="0.2">
      <c r="F93" s="35" t="s">
        <v>97</v>
      </c>
      <c r="G93" s="37">
        <f>SUM(B46+B45+B41+B42+B40+B48+B51+B54)</f>
        <v>678.78</v>
      </c>
      <c r="H93" s="28">
        <v>500</v>
      </c>
    </row>
    <row r="94" spans="6:8" ht="18" x14ac:dyDescent="0.2">
      <c r="F94" s="36"/>
      <c r="G94" s="28"/>
      <c r="H94" s="28"/>
    </row>
    <row r="95" spans="6:8" ht="18" x14ac:dyDescent="0.2">
      <c r="F95" s="36"/>
      <c r="G95" s="27">
        <f>SUM(G77:G94)</f>
        <v>7927.69</v>
      </c>
      <c r="H95" s="27">
        <f>SUM(H77:H93)</f>
        <v>7098</v>
      </c>
    </row>
  </sheetData>
  <phoneticPr fontId="5" type="noConversion"/>
  <pageMargins left="0.75000000000000011" right="0.75000000000000011" top="1" bottom="1" header="0.5" footer="0.5"/>
  <pageSetup paperSize="9" scale="37" orientation="portrait" horizontalDpi="4294967292" verticalDpi="4294967292" copies="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Caird</dc:creator>
  <cp:lastModifiedBy>Rod Caird</cp:lastModifiedBy>
  <cp:lastPrinted>2019-04-23T12:48:37Z</cp:lastPrinted>
  <dcterms:created xsi:type="dcterms:W3CDTF">2015-09-15T12:46:03Z</dcterms:created>
  <dcterms:modified xsi:type="dcterms:W3CDTF">2019-04-24T09:24:27Z</dcterms:modified>
</cp:coreProperties>
</file>